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12" i="1" l="1"/>
  <c r="C26" i="1"/>
  <c r="I24" i="1"/>
  <c r="I11" i="1"/>
  <c r="I9" i="1"/>
  <c r="H21" i="1"/>
  <c r="I21" i="1" s="1"/>
  <c r="G9" i="1"/>
  <c r="G24" i="1" l="1"/>
  <c r="G16" i="1"/>
  <c r="G8" i="1"/>
  <c r="G22" i="1"/>
  <c r="G12" i="1" l="1"/>
  <c r="G19" i="1" l="1"/>
  <c r="G20" i="1"/>
  <c r="G23" i="1"/>
  <c r="G25" i="1"/>
  <c r="H25" i="1" s="1"/>
  <c r="I25" i="1" s="1"/>
  <c r="H17" i="1" l="1"/>
  <c r="I17" i="1" s="1"/>
  <c r="H16" i="1"/>
  <c r="I16" i="1" s="1"/>
  <c r="H23" i="1"/>
  <c r="I23" i="1" s="1"/>
  <c r="H22" i="1"/>
  <c r="I22" i="1" s="1"/>
  <c r="H20" i="1"/>
  <c r="I20" i="1" s="1"/>
  <c r="H19" i="1"/>
  <c r="I19" i="1" s="1"/>
  <c r="H18" i="1"/>
  <c r="I18" i="1" s="1"/>
  <c r="H15" i="1"/>
  <c r="I15" i="1" s="1"/>
  <c r="H13" i="1"/>
  <c r="I13" i="1" s="1"/>
  <c r="H8" i="1"/>
  <c r="I8" i="1" s="1"/>
  <c r="G14" i="1"/>
  <c r="H14" i="1" s="1"/>
  <c r="I14" i="1" s="1"/>
  <c r="G10" i="1"/>
  <c r="H10" i="1" s="1"/>
  <c r="I10" i="1" s="1"/>
  <c r="G7" i="1"/>
  <c r="H7" i="1" s="1"/>
  <c r="I7" i="1" s="1"/>
  <c r="I26" i="1" l="1"/>
  <c r="G11" i="1"/>
</calcChain>
</file>

<file path=xl/sharedStrings.xml><?xml version="1.0" encoding="utf-8"?>
<sst xmlns="http://schemas.openxmlformats.org/spreadsheetml/2006/main" count="67" uniqueCount="65">
  <si>
    <t>Наименование показателя</t>
  </si>
  <si>
    <t>Р1. Процент своевременно представленных  подведомственными АБС документов и материалов по расходам для составления проекта областного бюджета Ленинградской области на очередной финансовый год и плановый период</t>
  </si>
  <si>
    <t>Р2. Процент своевременно направленных в Комитет  финансов Ленинградской области АБС  документов для принятия к учету бюджетных обязательств по государственным контрактам (договорам) на поставку товаров, выполнение работ, оказание услуг, сведения о которых подлежат включению в реестр контрактов, предусмотренный законодательством Российской Федерации о контрактной системе в сфере закупок, товаров, работ, услуг для обеспечения государственных и муниципальных нужд</t>
  </si>
  <si>
    <t>Р3. Процент своевременно направленных в Комитет  финансов Ленинградской области АБС документов для принятия к учету денежных обязательств, возникающих по бюджетным обязательствам вытекающим из государственных контрактов (договоров) на поставку товаров, выполнение работ, оказание услуг, сведения о которых подлежат включению в реестр контрактов, предусмотренный законодательством Российской Федерации о контрактной системе в сфере закупок, товаров, работ, услуг для обеспечения государственных и муниципальных нужд</t>
  </si>
  <si>
    <t>Р4. Процент принятых Комитетом финансов Ленинградской области заявок на оплату расходов АБС, при осуществлении процедуры санкционирования расходов за счет средств областного бюджета</t>
  </si>
  <si>
    <t>Р5. Соотношение кассовых расходов и плановых объемов бюджетных ассигнований АБС</t>
  </si>
  <si>
    <t>Р6. Среднемесячный процент отклонения планируемых и фактических перечислений АБС</t>
  </si>
  <si>
    <t>Р7. Количество полученных АБС уведомлений о приостановлении 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</si>
  <si>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>Р8. Отношение просроченной кредиторской задолженности АБС  к объему бюджетных расходов в отчетном году</t>
  </si>
  <si>
    <t>Р10. Процент форм годовой бюджетной отчетности, представленной АБС без ошибок</t>
  </si>
  <si>
    <t>P11. Число случаев нарушения АБС бюджетного законодательства, выявленных при осуществлении внешнего и внутреннего государственного финансового контроля</t>
  </si>
  <si>
    <t>Р12. Количество судебных актов по искам к Ленинградской области о возмещении вреда, причиненного гражданину или юридическому лицу в результате незаконных действий (бездействия АБС либо должностных лиц АБС, и о присуждении компенсации за нарушение права на судопроизводство в разумный срок или права на исполнение судебного акта в разумный срок</t>
  </si>
  <si>
    <t>P13 Количество судебных решений, вступивших в законную силу в отчетном году и предусматривающих полное или частичное удовлетворение исковых требований о взыскании с АБС по принятым ими как получателями бюджетных средств денежным обязательствам</t>
  </si>
  <si>
    <t>P14. Количество решений налогового органа о взыскании с АБС налога, сбора, страхового взноса, пеней и штрафов, предусматривающих обращение взыскания на средства бюджетов бюджетной системы Российской Федерации</t>
  </si>
  <si>
    <t>P15. Наличие в отчетном году случаев несвоевременного размещения информации  в отчетном году на официальном сайте в сети Интернет www.bus.gov.ru в соответствии с требованиями приказа Министерства финансов Российской Федерации от 21 июля 2011 года №86н</t>
  </si>
  <si>
    <t>Р16. Процент недостач и (или) хищений государственной собственности, выявленных у АБС</t>
  </si>
  <si>
    <t>Р17. Отношение просроченной дебиторской задолженности АБС к объему бюджетных расходов</t>
  </si>
  <si>
    <t>Р18. Процент документов АБС прошедших контроль Комитета финансов Ленинградской области в сфере закупок</t>
  </si>
  <si>
    <t>Р19. Количество административных штрафов, наложенных на должностных лиц АБС за нарушение законодательства о контрактной системе в сфере закупок, в расчете на 100 млн. руб. расходов на оплату товаров, работ и услуг</t>
  </si>
  <si>
    <t>273833,6/275761,8*100</t>
  </si>
  <si>
    <t>6/6*100</t>
  </si>
  <si>
    <t>(730-59)/730*100</t>
  </si>
  <si>
    <t>0/275761,8</t>
  </si>
  <si>
    <t>Р9. Число случаев несвоевременного представления АБС ежемесячной, квартальной,годовой отчетностей об исполнении областного бюджета</t>
  </si>
  <si>
    <t xml:space="preserve">P1=Q_td/Q_d ×100%, 
где:
Qtd - количество документов и материалов, установленных планом-графиком подготовки и рассмотрения проектов решений, документов и материалов, необходимых для составления проекта областного закона об областном бюджете Ленинградской области на очередной финансовый год и плановый период, представленных в отчетном году  АБС в Комитет без нарушения установленных сроков (единиц);
Qd – общее количество документов и материалов, которые должны быть представлены  АБС в Комитет  для составления проекта областного бюджета на очередной финансовый год и плановый период в соответствии с планом-графиком подготовки и рассмотрения проектов решений, документов и материалов, необходимых для составления проекта областного закона об областном бюджете Ленинградской области на очередной финансовый год и плановый период» (единиц)
</t>
  </si>
  <si>
    <t xml:space="preserve">P2=(Q_1)/(Q_2 )×100%,
где:
Q1- количество своевременно направленных в Комитет финансов Ленинградской области АБС бюджетных обязательств по государственным контрактам (договорам) на поставку товаров, выполнение работ, оказание услуг, сведения о которых подлежат включению в реестр контрактов, предусмотренный законодательством Российской Федерации о контрактной системе в сфере закупок, товаров, работ, услуг для обеспечения государственных и муниципальных нужд, в отчетном году (единиц);
Q2 – общее количество принятых к учету в Комитете финансов Ленинградской области АБС бюджетных обязательств по государственным контрактам (договорам) на поставку товаров, выполнение работ, оказание услуг, сведения о которых подлежат включению в реестр контрактов, предусмотренный законодательством Российской Федерации о контрактной системе в сфере закупок, товаров, работ, услуг для обеспечения государственных и муниципальных нужд, в отчетном году (единиц);
</t>
  </si>
  <si>
    <t xml:space="preserve">P3=(Q_1)/(Q_2 )×100%,
где:
Q1 - количество своевременно направленных в Комитет финансов Ленинградской области АБС документов для принятия к учету денежных обязательств, возникающих по бюджетным обязательствам, вытекающим из государственных контрактов (договоров) на поставку товаров, выполнение работ, оказание услуг, сведения о которых подлежат включению в реестр контрактов, предусмотренный законодательством Российской Федерации о контрактной системе в сфере закупок, товаров, работ, услуг для обеспечения государственных и муниципальных нужд, в отчетном году (единиц);
Q2 – общее количество направленных в Комитет финансов Ленинградской области документов для принятия к учету денежных обязательств, возникающих по бюджетным обязательствам, вытекающим из государственных контрактов (договоров) на поставку товаров, выполнение работ, оказание услуг, сведения о которых подлежат включению в реестр контрактов, предусмотренный законодательством Российской Федерации о контрактной системе в сфере закупок, товаров, работ, услуг для обеспечения государственных и муниципальных нужд, в отчетном году (единиц);
</t>
  </si>
  <si>
    <t xml:space="preserve">P4=(〖(Q_z-Q〗_oz))/Q_z ×100%,
где:
Qoz – количество возвращенных Комитетом финансов Ленинградской области  в отчетном году заявок на оплату расходов АБС, при осуществлении процедуры санкционирования расходов за счет средств областного бюджета (единиц);
Qz – общее количество представленных в Комитет финансов Ленинградской области в отчетном году заявок на оплату расходов АБС (единиц)
</t>
  </si>
  <si>
    <t xml:space="preserve">P5=V_cr/V_pba ×100%,
где:
Vcr - кассовые расходы АБС в отчетном году  (тыс. рублей);
Vpba - уточненный плановый объем бюджетных ассигнований АБС по расходам  (тыс. рублей)
</t>
  </si>
  <si>
    <t xml:space="preserve">P6=  (∑_(i=1)^(i=12)▒(|F_i-P_i |/P_i ) ×100%)/12, 
где:
Fi - фактические перечисления АБС  в i-м месяце отчетного года (без учета расходов за счет средств федерального бюджета; расходов на уплату государственной пошлины; расходов на исполнение судебных актов, вступивших в законную силу; расходов на исполнение государственных гарантий Ленинградской области)  (тыс. рублей);
Pi - планируемые ежемесячные перечисления АБС  на i-й месяц отчетного года (без учета расходов за счет средств федерального бюджета; расходов на уплату государственной пошлины; расходов на исполнение судебных актов, вступивших в законную силу; расходов на исполнение государственных гарантий Ленинградской области), с учетом внесения изменений в кассовый план соответствующего месяца АБС за исключением переноса неиспользованного остатка кассового плана на декабрь по итогам соответствующего месяца.(тыс. рублей);
</t>
  </si>
  <si>
    <t xml:space="preserve">P7 = Q_uv, 
где:
Quv - количество уведомлений о приостановлении операций по расходованию средств на лицевых счетах, открытых для АБС, в связи с нарушением процедур исполнения судебных актов, предусматривающих обращение взыскания на средства областного бюджета Ленинградской области (единиц)
</t>
  </si>
  <si>
    <t xml:space="preserve">P8=D_pkz/V_ba ×100%,
где:
Dpkz - объем просроченной кредиторской задолженности АБС и  (без учета судебно оспариваемой задолженности), по состоянию на конец отчетного года (тыс. рублей);
Vba - объем бюджетных расходов АБС в отчетном году (без учета ассигнований на исполнение публичных нормативных обязательств) (тыс. рублей)
</t>
  </si>
  <si>
    <t xml:space="preserve">P9 = Q_nbo, 
где:
Qnbo – число случаев несвоевременного представления АБС ежемесячной, квартальной, годовой отчетностей об исполнении областного бюджета (единиц)
</t>
  </si>
  <si>
    <t xml:space="preserve">P10=F_vbo/F_bo ×100%,
где:
Fvbo - количество форм годовой бюджетной отчетности, представленной АБС в отчетном году в Комитет  без ошибок, содержащих количественные показатели и (или) пояснения (единиц);
Fbo - общее количество форм годовой бюджетной отчетности, которая должна была быть представлена АБС в отчетном году в Комитет  (в соответствии с приказом Министерства финансов Российской Федерации от 28 декабря 2010 года №191н "Об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Федерации"), содержащих количественные показатели и (или) пояснения (единиц)
</t>
  </si>
  <si>
    <t xml:space="preserve">P11=Q_nbz,
где:
Qnbz - число случаев нарушения АБС в отчетном году бюджетного законодательства, выявленных при осуществлении внешнего и внутреннего государственного финансового контроля (единиц)
</t>
  </si>
  <si>
    <t xml:space="preserve">P12 = Q_sa,  
где:
Qsa - количество судебных актов, вступивших в отчетном году в законную силу, по искам к Ленинградской области о возмещении вреда, причиненного гражданину или юридическому лицу в результате незаконных действий (бездействия) АБС либо должностных лиц  АБС, и о присуждении компенсации за нарушение права на судопроизводство в разумный срок или права на исполнение судебного акта в разумный срок (единиц)
</t>
  </si>
  <si>
    <t xml:space="preserve">P13=  Q_sau/Q_ku ,
где:
Qsau - количество судебных решений, вступивших в законную силу в отчетном году и предусматривающих полное или частичное удовлетворение исковых требований о взыскании с АБС по принятым ими как получателями бюджетных средств денежным обязательствам (единиц);
Qku - общее количество государственных казенных учреждений (единиц)
</t>
  </si>
  <si>
    <t xml:space="preserve">P14 =  Q_vz/Q_ku ,
где:
Qvz - количество решений налогового органа о взыскании с АБС налога, сбора, страхового взноса, пеней и штрафов, предусматривающих обращение взыскания на средства бюджетов бюджетной системы Российской Федерации (единиц);
Qku - общее количество  АБС (единиц)
</t>
  </si>
  <si>
    <t xml:space="preserve">P15 = Q16(раз)
Q -  случаи несвоевременного размещения  в отчетном году на официальном сайте в сети Интернет www.bus.gov.ru  следующей информация:
- информация о показателях бюджетной сметы;
-    информация о результатах деятельности и об использовании имущества;
- сведения о проведенных в отношении учреждения контрольных мероприятиях и их результатах;
- информация о годовой бюджетной отчетности учреждения; </t>
  </si>
  <si>
    <t xml:space="preserve">P16=S_nh/(V_os+V_na+V_mz )×100%,
где:
Snh – сумма недостач и хищений денежных средств и материальных ценностей АБС, установленная по результатам проведения в отчетном году контрольных мероприятий органами государственного внутреннего и внешнего финансового контроля (тыс. рублей);
Vos – остаточная стоимость основных средств АБС, на конец отчетного года (тыс. рублей);
Vna - остаточная стоимость нематериальных активов АБС на конец отчетного года (тыс. рублей);
Vmz – остаточная стоимость материальных запасов АБС, на конец отчетного года (тыс. рублей)
</t>
  </si>
  <si>
    <t xml:space="preserve">P17=D_pdz/V_ba ×100%,
где:
Dpdz - объем просроченной дебиторской задолженности АБС по состоянию на конец отчетного года (тыс. рублей);
Vba - объем бюджетных расходов АБС в отчетном году (без учета ассигнований на исполнение публичных нормативных обязательств) (тыс. рублей)
</t>
  </si>
  <si>
    <t xml:space="preserve">P18=(Q_dk-Q_nk)/Q_dk ×100%,
где:
Qnk - количество документов АБС не прошедших контроль по ч. 5 ст. 99 Федерального закона 44-ФЗ в Комитете финансов  Ленинградской области в отчетном году (единиц);
Qdk - общее количество документов АБС представленных в Комитет финансов  Ленинградской области для контроля по ч. 5 ст. 99 Федерального закона 44-ФЗ в отчетном году (единиц)
</t>
  </si>
  <si>
    <t xml:space="preserve">P19=Q_as/V_z ×100,
где:
Qas – количество административных штрафов, наложенных на должностных лиц АБС, в соответствии со статьей 7.29.3 КоАП РФ (единиц);
Vz – объем расходов АБС на оплату товаров, работ и услуг в отчетном году (млн. рублей)
</t>
  </si>
  <si>
    <t>1*265,3*100</t>
  </si>
  <si>
    <t>0/273822,6*100</t>
  </si>
  <si>
    <t>0/1</t>
  </si>
  <si>
    <t>(6,97+0,98+16,08+0,35+0,26+0,05+0,45+0,77+0,68+1,17+14,58+1,23)/12</t>
  </si>
  <si>
    <t>0/(127416,1+952,0)</t>
  </si>
  <si>
    <t>9/9*100</t>
  </si>
  <si>
    <t>20/20*100</t>
  </si>
  <si>
    <t>(12-0)/12*100</t>
  </si>
  <si>
    <t>20/22*100</t>
  </si>
  <si>
    <t>Итого баллы</t>
  </si>
  <si>
    <t xml:space="preserve">Нормированная оценка по показателю </t>
  </si>
  <si>
    <t>Интегральная оценка</t>
  </si>
  <si>
    <t>Значение показалеля</t>
  </si>
  <si>
    <t>Расчет показателя</t>
  </si>
  <si>
    <t>Максимальное значение показателя</t>
  </si>
  <si>
    <t>Минимальное значение показателя</t>
  </si>
  <si>
    <t>Вес показателя</t>
  </si>
  <si>
    <t>80,3/88*100</t>
  </si>
  <si>
    <t>Итого</t>
  </si>
  <si>
    <t>Расчет интегральной оценки качества финансового менеджмента</t>
  </si>
  <si>
    <t>I степень качесва финансового менеджмента</t>
  </si>
  <si>
    <t>Отчет о результатах мониторинга качества финансового менеджмента ЛОГКУ "Центр Ленинградской области по организации деятельности по обращению с отходами"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</si>
</sst>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9"/>
  <sheetViews>
    <sheetView tabSelected="1" topLeftCell="A5" zoomScale="55" zoomScaleNormal="55" workbookViewId="0">
      <selection activeCell="I7" sqref="I7"/>
    </sheetView>
  </sheetViews>
  <sheetFormatPr defaultRowHeight="15" x14ac:dyDescent="0.25"/>
  <cols>
    <col min="1" max="1" width="49" style="1" customWidth="1"/>
    <col min="2" max="2" width="83.140625" style="1" customWidth="1"/>
    <col min="3" max="3" width="11.85546875" style="4" customWidth="1"/>
    <col min="4" max="4" width="22" style="4" customWidth="1"/>
    <col min="5" max="5" width="23" style="4" customWidth="1"/>
    <col min="6" max="6" width="23.28515625" style="4" customWidth="1"/>
    <col min="7" max="7" width="17.42578125" style="4" customWidth="1"/>
    <col min="8" max="8" width="27" style="3" customWidth="1"/>
    <col min="9" max="9" width="18.7109375" style="1" customWidth="1"/>
    <col min="10" max="13" width="9.140625" style="1"/>
  </cols>
  <sheetData>
    <row r="2" spans="1:10" ht="18.75" customHeight="1" x14ac:dyDescent="0.3">
      <c r="A2" s="25" t="s">
        <v>64</v>
      </c>
      <c r="B2" s="26"/>
      <c r="C2" s="26"/>
      <c r="D2" s="26"/>
      <c r="E2" s="26"/>
      <c r="F2" s="26"/>
      <c r="G2" s="26"/>
      <c r="H2" s="26"/>
      <c r="I2" s="26"/>
    </row>
    <row r="3" spans="1:10" ht="18.75" customHeight="1" x14ac:dyDescent="0.3">
      <c r="A3" s="19"/>
      <c r="B3" s="23"/>
      <c r="C3" s="23"/>
      <c r="D3" s="23"/>
      <c r="E3" s="23"/>
      <c r="F3" s="23"/>
      <c r="G3" s="23"/>
      <c r="H3" s="23"/>
      <c r="I3" s="23"/>
    </row>
    <row r="4" spans="1:10" ht="18.75" customHeight="1" x14ac:dyDescent="0.3">
      <c r="A4" s="25" t="s">
        <v>62</v>
      </c>
      <c r="B4" s="27"/>
      <c r="C4" s="27"/>
      <c r="D4" s="27"/>
      <c r="E4" s="27"/>
      <c r="F4" s="27"/>
      <c r="G4" s="27"/>
      <c r="H4" s="27"/>
      <c r="I4" s="27"/>
    </row>
    <row r="5" spans="1:10" ht="18.75" x14ac:dyDescent="0.3">
      <c r="A5" s="6"/>
      <c r="B5" s="7"/>
      <c r="C5" s="7"/>
      <c r="D5" s="7"/>
      <c r="E5" s="7"/>
      <c r="F5" s="7"/>
      <c r="G5" s="7"/>
      <c r="H5" s="19"/>
      <c r="I5" s="7"/>
    </row>
    <row r="6" spans="1:10" ht="56.25" x14ac:dyDescent="0.25">
      <c r="A6" s="9" t="s">
        <v>0</v>
      </c>
      <c r="B6" s="9" t="s">
        <v>0</v>
      </c>
      <c r="C6" s="9" t="s">
        <v>59</v>
      </c>
      <c r="D6" s="9" t="s">
        <v>58</v>
      </c>
      <c r="E6" s="9" t="s">
        <v>57</v>
      </c>
      <c r="F6" s="9" t="s">
        <v>56</v>
      </c>
      <c r="G6" s="9" t="s">
        <v>55</v>
      </c>
      <c r="H6" s="9" t="s">
        <v>53</v>
      </c>
      <c r="I6" s="9" t="s">
        <v>54</v>
      </c>
      <c r="J6" s="2"/>
    </row>
    <row r="7" spans="1:10" ht="337.5" x14ac:dyDescent="0.25">
      <c r="A7" s="10" t="s">
        <v>1</v>
      </c>
      <c r="B7" s="9" t="s">
        <v>24</v>
      </c>
      <c r="C7" s="11">
        <v>7</v>
      </c>
      <c r="D7" s="9">
        <v>50</v>
      </c>
      <c r="E7" s="9">
        <v>100</v>
      </c>
      <c r="F7" s="9" t="s">
        <v>20</v>
      </c>
      <c r="G7" s="11">
        <f>6/6*100</f>
        <v>100</v>
      </c>
      <c r="H7" s="9">
        <f>(G7-D7)/(E7-D7)</f>
        <v>1</v>
      </c>
      <c r="I7" s="11">
        <f>(H7*C7)</f>
        <v>7</v>
      </c>
    </row>
    <row r="8" spans="1:10" ht="393.75" x14ac:dyDescent="0.25">
      <c r="A8" s="12" t="s">
        <v>2</v>
      </c>
      <c r="B8" s="21" t="s">
        <v>25</v>
      </c>
      <c r="C8" s="11">
        <v>5</v>
      </c>
      <c r="D8" s="9">
        <v>98</v>
      </c>
      <c r="E8" s="9">
        <v>100</v>
      </c>
      <c r="F8" s="9" t="s">
        <v>48</v>
      </c>
      <c r="G8" s="11">
        <f>9/9*100</f>
        <v>100</v>
      </c>
      <c r="H8" s="9">
        <f t="shared" ref="H8" si="0">(G8-D8)/(E8-D8)</f>
        <v>1</v>
      </c>
      <c r="I8" s="11">
        <f t="shared" ref="I8:I25" si="1">(H8*C8)</f>
        <v>5</v>
      </c>
    </row>
    <row r="9" spans="1:10" ht="409.5" x14ac:dyDescent="0.25">
      <c r="A9" s="12" t="s">
        <v>3</v>
      </c>
      <c r="B9" s="21" t="s">
        <v>26</v>
      </c>
      <c r="C9" s="11">
        <v>5</v>
      </c>
      <c r="D9" s="9">
        <v>98</v>
      </c>
      <c r="E9" s="9">
        <v>100</v>
      </c>
      <c r="F9" s="9" t="s">
        <v>51</v>
      </c>
      <c r="G9" s="11">
        <f>20/22*100</f>
        <v>90.909090909090907</v>
      </c>
      <c r="H9" s="9">
        <v>0</v>
      </c>
      <c r="I9" s="11">
        <f t="shared" si="1"/>
        <v>0</v>
      </c>
    </row>
    <row r="10" spans="1:10" ht="187.5" x14ac:dyDescent="0.25">
      <c r="A10" s="10" t="s">
        <v>4</v>
      </c>
      <c r="B10" s="9" t="s">
        <v>27</v>
      </c>
      <c r="C10" s="11">
        <v>6</v>
      </c>
      <c r="D10" s="9">
        <v>80</v>
      </c>
      <c r="E10" s="9">
        <v>95</v>
      </c>
      <c r="F10" s="9" t="s">
        <v>21</v>
      </c>
      <c r="G10" s="11">
        <f>(730-59)/730*100</f>
        <v>91.917808219178085</v>
      </c>
      <c r="H10" s="9">
        <f>(G10-D10)/(E10-D10)</f>
        <v>0.79452054794520566</v>
      </c>
      <c r="I10" s="17">
        <f t="shared" si="1"/>
        <v>4.7671232876712342</v>
      </c>
    </row>
    <row r="11" spans="1:10" ht="112.5" x14ac:dyDescent="0.25">
      <c r="A11" s="10" t="s">
        <v>5</v>
      </c>
      <c r="B11" s="9" t="s">
        <v>28</v>
      </c>
      <c r="C11" s="11">
        <v>6</v>
      </c>
      <c r="D11" s="9">
        <v>85</v>
      </c>
      <c r="E11" s="9">
        <v>98</v>
      </c>
      <c r="F11" s="9" t="s">
        <v>19</v>
      </c>
      <c r="G11" s="11">
        <f>273822.6/275761.8*100</f>
        <v>99.29678439870932</v>
      </c>
      <c r="H11" s="9">
        <v>1</v>
      </c>
      <c r="I11" s="11">
        <f t="shared" si="1"/>
        <v>6</v>
      </c>
    </row>
    <row r="12" spans="1:10" ht="337.5" x14ac:dyDescent="0.25">
      <c r="A12" s="12" t="s">
        <v>6</v>
      </c>
      <c r="B12" s="21" t="s">
        <v>29</v>
      </c>
      <c r="C12" s="11">
        <v>6</v>
      </c>
      <c r="D12" s="9">
        <v>20</v>
      </c>
      <c r="E12" s="9">
        <v>10</v>
      </c>
      <c r="F12" s="9" t="s">
        <v>46</v>
      </c>
      <c r="G12" s="11">
        <f>(6.97+0.98+16.08+0.35+0.26+0.05+0.45+0.76+0.68+1.17+14.58+1.22)/12</f>
        <v>3.6291666666666664</v>
      </c>
      <c r="H12" s="9">
        <v>1</v>
      </c>
      <c r="I12" s="11">
        <f t="shared" si="1"/>
        <v>6</v>
      </c>
    </row>
    <row r="13" spans="1:10" ht="150" x14ac:dyDescent="0.25">
      <c r="A13" s="10" t="s">
        <v>7</v>
      </c>
      <c r="B13" s="9" t="s">
        <v>30</v>
      </c>
      <c r="C13" s="9">
        <v>6</v>
      </c>
      <c r="D13" s="9">
        <v>1</v>
      </c>
      <c r="E13" s="9">
        <v>0</v>
      </c>
      <c r="F13" s="9"/>
      <c r="G13" s="9">
        <v>0</v>
      </c>
      <c r="H13" s="9">
        <f t="shared" ref="H13:H25" si="2">(G13-D13)/(E13-D13)</f>
        <v>1</v>
      </c>
      <c r="I13" s="11">
        <f t="shared" si="1"/>
        <v>6</v>
      </c>
    </row>
    <row r="14" spans="1:10" ht="168.75" x14ac:dyDescent="0.25">
      <c r="A14" s="10" t="s">
        <v>8</v>
      </c>
      <c r="B14" s="9" t="s">
        <v>31</v>
      </c>
      <c r="C14" s="11">
        <v>4</v>
      </c>
      <c r="D14" s="9">
        <v>0.5</v>
      </c>
      <c r="E14" s="9">
        <v>0</v>
      </c>
      <c r="F14" s="9" t="s">
        <v>22</v>
      </c>
      <c r="G14" s="11">
        <f>0/275761.8</f>
        <v>0</v>
      </c>
      <c r="H14" s="9">
        <f t="shared" si="2"/>
        <v>1</v>
      </c>
      <c r="I14" s="11">
        <f t="shared" si="1"/>
        <v>4</v>
      </c>
    </row>
    <row r="15" spans="1:10" ht="112.5" x14ac:dyDescent="0.25">
      <c r="A15" s="10" t="s">
        <v>23</v>
      </c>
      <c r="B15" s="9" t="s">
        <v>32</v>
      </c>
      <c r="C15" s="11">
        <v>6</v>
      </c>
      <c r="D15" s="9">
        <v>1</v>
      </c>
      <c r="E15" s="9">
        <v>0</v>
      </c>
      <c r="F15" s="9">
        <v>0</v>
      </c>
      <c r="G15" s="11">
        <v>0</v>
      </c>
      <c r="H15" s="9">
        <f t="shared" si="2"/>
        <v>1</v>
      </c>
      <c r="I15" s="11">
        <f t="shared" si="1"/>
        <v>6</v>
      </c>
    </row>
    <row r="16" spans="1:10" ht="300" x14ac:dyDescent="0.25">
      <c r="A16" s="13" t="s">
        <v>9</v>
      </c>
      <c r="B16" s="15" t="s">
        <v>33</v>
      </c>
      <c r="C16" s="14">
        <v>3</v>
      </c>
      <c r="D16" s="15">
        <v>70</v>
      </c>
      <c r="E16" s="15">
        <v>100</v>
      </c>
      <c r="F16" s="15" t="s">
        <v>49</v>
      </c>
      <c r="G16" s="11">
        <f>20/20*100</f>
        <v>100</v>
      </c>
      <c r="H16" s="9">
        <f t="shared" si="2"/>
        <v>1</v>
      </c>
      <c r="I16" s="11">
        <f t="shared" si="1"/>
        <v>3</v>
      </c>
    </row>
    <row r="17" spans="1:9" ht="131.25" x14ac:dyDescent="0.25">
      <c r="A17" s="10" t="s">
        <v>10</v>
      </c>
      <c r="B17" s="9" t="s">
        <v>34</v>
      </c>
      <c r="C17" s="11">
        <v>6</v>
      </c>
      <c r="D17" s="9">
        <v>1</v>
      </c>
      <c r="E17" s="9">
        <v>0</v>
      </c>
      <c r="F17" s="9">
        <v>0</v>
      </c>
      <c r="G17" s="11">
        <v>0</v>
      </c>
      <c r="H17" s="9">
        <f t="shared" si="2"/>
        <v>1</v>
      </c>
      <c r="I17" s="11">
        <f t="shared" si="1"/>
        <v>6</v>
      </c>
    </row>
    <row r="18" spans="1:9" ht="206.25" x14ac:dyDescent="0.25">
      <c r="A18" s="10" t="s">
        <v>11</v>
      </c>
      <c r="B18" s="9" t="s">
        <v>35</v>
      </c>
      <c r="C18" s="11">
        <v>4</v>
      </c>
      <c r="D18" s="9">
        <v>1</v>
      </c>
      <c r="E18" s="9">
        <v>0</v>
      </c>
      <c r="F18" s="9">
        <v>0</v>
      </c>
      <c r="G18" s="11">
        <v>0</v>
      </c>
      <c r="H18" s="9">
        <f t="shared" si="2"/>
        <v>1</v>
      </c>
      <c r="I18" s="11">
        <f t="shared" si="1"/>
        <v>4</v>
      </c>
    </row>
    <row r="19" spans="1:9" ht="187.5" x14ac:dyDescent="0.25">
      <c r="A19" s="10" t="s">
        <v>12</v>
      </c>
      <c r="B19" s="9" t="s">
        <v>36</v>
      </c>
      <c r="C19" s="11">
        <v>4</v>
      </c>
      <c r="D19" s="9">
        <v>1</v>
      </c>
      <c r="E19" s="9">
        <v>0</v>
      </c>
      <c r="F19" s="9" t="s">
        <v>45</v>
      </c>
      <c r="G19" s="11">
        <f>0/1</f>
        <v>0</v>
      </c>
      <c r="H19" s="9">
        <f t="shared" si="2"/>
        <v>1</v>
      </c>
      <c r="I19" s="11">
        <f t="shared" si="1"/>
        <v>4</v>
      </c>
    </row>
    <row r="20" spans="1:9" ht="150" x14ac:dyDescent="0.25">
      <c r="A20" s="10" t="s">
        <v>13</v>
      </c>
      <c r="B20" s="9" t="s">
        <v>37</v>
      </c>
      <c r="C20" s="11">
        <v>3</v>
      </c>
      <c r="D20" s="9">
        <v>1</v>
      </c>
      <c r="E20" s="9">
        <v>0</v>
      </c>
      <c r="F20" s="9" t="s">
        <v>45</v>
      </c>
      <c r="G20" s="11">
        <f>0/1</f>
        <v>0</v>
      </c>
      <c r="H20" s="9">
        <f t="shared" si="2"/>
        <v>1</v>
      </c>
      <c r="I20" s="11">
        <f t="shared" si="1"/>
        <v>3</v>
      </c>
    </row>
    <row r="21" spans="1:9" ht="187.5" x14ac:dyDescent="0.25">
      <c r="A21" s="10" t="s">
        <v>14</v>
      </c>
      <c r="B21" s="9" t="s">
        <v>38</v>
      </c>
      <c r="C21" s="11">
        <v>2</v>
      </c>
      <c r="D21" s="9">
        <v>80</v>
      </c>
      <c r="E21" s="9">
        <v>100</v>
      </c>
      <c r="F21" s="9"/>
      <c r="G21" s="11">
        <v>100</v>
      </c>
      <c r="H21" s="9">
        <f t="shared" si="2"/>
        <v>1</v>
      </c>
      <c r="I21" s="11">
        <f t="shared" si="1"/>
        <v>2</v>
      </c>
    </row>
    <row r="22" spans="1:9" ht="262.5" x14ac:dyDescent="0.25">
      <c r="A22" s="12" t="s">
        <v>15</v>
      </c>
      <c r="B22" s="21" t="s">
        <v>39</v>
      </c>
      <c r="C22" s="11">
        <v>4</v>
      </c>
      <c r="D22" s="9">
        <v>0.1</v>
      </c>
      <c r="E22" s="9">
        <v>0</v>
      </c>
      <c r="F22" s="9" t="s">
        <v>47</v>
      </c>
      <c r="G22" s="11">
        <f>0/(952+127416.1)</f>
        <v>0</v>
      </c>
      <c r="H22" s="9">
        <f t="shared" si="2"/>
        <v>1</v>
      </c>
      <c r="I22" s="11">
        <f t="shared" si="1"/>
        <v>4</v>
      </c>
    </row>
    <row r="23" spans="1:9" ht="150" x14ac:dyDescent="0.25">
      <c r="A23" s="10" t="s">
        <v>16</v>
      </c>
      <c r="B23" s="9" t="s">
        <v>40</v>
      </c>
      <c r="C23" s="11">
        <v>3</v>
      </c>
      <c r="D23" s="9">
        <v>0.5</v>
      </c>
      <c r="E23" s="9">
        <v>0</v>
      </c>
      <c r="F23" s="9" t="s">
        <v>44</v>
      </c>
      <c r="G23" s="11">
        <f>0/273822.6*100</f>
        <v>0</v>
      </c>
      <c r="H23" s="9">
        <f t="shared" si="2"/>
        <v>1</v>
      </c>
      <c r="I23" s="11">
        <f t="shared" si="1"/>
        <v>3</v>
      </c>
    </row>
    <row r="24" spans="1:9" ht="168.75" x14ac:dyDescent="0.25">
      <c r="A24" s="12" t="s">
        <v>17</v>
      </c>
      <c r="B24" s="21" t="s">
        <v>41</v>
      </c>
      <c r="C24" s="11">
        <v>4</v>
      </c>
      <c r="D24" s="9">
        <v>75</v>
      </c>
      <c r="E24" s="9">
        <v>95</v>
      </c>
      <c r="F24" s="9" t="s">
        <v>50</v>
      </c>
      <c r="G24" s="11">
        <f>(12-0)/12*100</f>
        <v>100</v>
      </c>
      <c r="H24" s="9">
        <v>1</v>
      </c>
      <c r="I24" s="11">
        <f t="shared" si="1"/>
        <v>4</v>
      </c>
    </row>
    <row r="25" spans="1:9" ht="150" x14ac:dyDescent="0.25">
      <c r="A25" s="10" t="s">
        <v>18</v>
      </c>
      <c r="B25" s="9" t="s">
        <v>42</v>
      </c>
      <c r="C25" s="11">
        <v>4</v>
      </c>
      <c r="D25" s="9">
        <v>1</v>
      </c>
      <c r="E25" s="9">
        <v>0</v>
      </c>
      <c r="F25" s="9" t="s">
        <v>43</v>
      </c>
      <c r="G25" s="11">
        <f>1/265.3*100</f>
        <v>0.3769317753486619</v>
      </c>
      <c r="H25" s="16">
        <f t="shared" si="2"/>
        <v>0.62306822465133815</v>
      </c>
      <c r="I25" s="17">
        <f t="shared" si="1"/>
        <v>2.4922728986053526</v>
      </c>
    </row>
    <row r="26" spans="1:9" ht="18.75" x14ac:dyDescent="0.3">
      <c r="A26" s="20" t="s">
        <v>61</v>
      </c>
      <c r="B26" s="9"/>
      <c r="C26" s="11">
        <f>SUM(C7:C25)</f>
        <v>88</v>
      </c>
      <c r="D26" s="9"/>
      <c r="E26" s="9"/>
      <c r="F26" s="9"/>
      <c r="G26" s="11"/>
      <c r="H26" s="9"/>
      <c r="I26" s="17">
        <f>SUM(I7:I25)</f>
        <v>80.259396186276589</v>
      </c>
    </row>
    <row r="27" spans="1:9" ht="18.75" x14ac:dyDescent="0.3">
      <c r="A27" s="18"/>
      <c r="B27" s="19"/>
      <c r="C27" s="7"/>
      <c r="D27" s="19"/>
      <c r="E27" s="19"/>
      <c r="F27" s="19"/>
      <c r="G27" s="7"/>
      <c r="H27" s="19"/>
      <c r="I27" s="7"/>
    </row>
    <row r="28" spans="1:9" ht="18.75" x14ac:dyDescent="0.3">
      <c r="A28" s="18"/>
      <c r="B28" s="19"/>
      <c r="C28" s="7"/>
      <c r="D28" s="19"/>
      <c r="E28" s="19"/>
      <c r="F28" s="19"/>
      <c r="G28" s="7"/>
      <c r="H28" s="19"/>
      <c r="I28" s="7"/>
    </row>
    <row r="29" spans="1:9" ht="18.75" x14ac:dyDescent="0.3">
      <c r="A29" s="9" t="s">
        <v>52</v>
      </c>
      <c r="B29" s="24"/>
      <c r="C29" s="11"/>
      <c r="D29" s="9"/>
      <c r="E29" s="9"/>
      <c r="F29" s="9" t="s">
        <v>60</v>
      </c>
      <c r="G29" s="22">
        <v>91.203859302587034</v>
      </c>
      <c r="H29" s="28" t="s">
        <v>63</v>
      </c>
      <c r="I29" s="29"/>
    </row>
    <row r="30" spans="1:9" ht="18.75" x14ac:dyDescent="0.3">
      <c r="A30" s="18"/>
      <c r="B30" s="19"/>
      <c r="C30" s="7"/>
      <c r="D30" s="19"/>
      <c r="E30" s="19"/>
      <c r="F30" s="19"/>
      <c r="G30" s="7"/>
      <c r="H30" s="19"/>
      <c r="I30" s="7"/>
    </row>
    <row r="31" spans="1:9" ht="18.75" x14ac:dyDescent="0.3">
      <c r="A31" s="18"/>
      <c r="B31" s="19"/>
      <c r="C31" s="7"/>
      <c r="D31" s="19"/>
      <c r="E31" s="19"/>
      <c r="F31" s="19"/>
      <c r="G31" s="7"/>
      <c r="H31" s="19"/>
      <c r="I31" s="7"/>
    </row>
    <row r="32" spans="1:9" ht="18.75" x14ac:dyDescent="0.3">
      <c r="A32" s="18"/>
      <c r="B32" s="19"/>
      <c r="C32" s="7"/>
      <c r="D32" s="19"/>
      <c r="E32" s="19"/>
      <c r="F32" s="19"/>
      <c r="G32" s="7"/>
      <c r="H32" s="19"/>
      <c r="I32" s="7"/>
    </row>
    <row r="33" spans="1:9" ht="18.75" x14ac:dyDescent="0.3">
      <c r="A33" s="18"/>
      <c r="B33" s="19"/>
      <c r="C33" s="7"/>
      <c r="D33" s="19"/>
      <c r="E33" s="19"/>
      <c r="F33" s="19"/>
      <c r="G33" s="7"/>
      <c r="H33" s="19"/>
      <c r="I33" s="7"/>
    </row>
    <row r="34" spans="1:9" ht="18.75" x14ac:dyDescent="0.3">
      <c r="A34" s="18"/>
      <c r="B34" s="19"/>
      <c r="C34" s="7"/>
      <c r="D34" s="19"/>
      <c r="E34" s="19"/>
      <c r="F34" s="19"/>
      <c r="G34" s="7"/>
      <c r="H34" s="19"/>
      <c r="I34" s="7"/>
    </row>
    <row r="35" spans="1:9" ht="18.75" x14ac:dyDescent="0.3">
      <c r="A35" s="18"/>
      <c r="B35" s="19"/>
      <c r="C35" s="7"/>
      <c r="D35" s="19"/>
      <c r="E35" s="19"/>
      <c r="F35" s="19"/>
      <c r="G35" s="7"/>
      <c r="H35" s="19"/>
      <c r="I35" s="7"/>
    </row>
    <row r="36" spans="1:9" ht="18.75" x14ac:dyDescent="0.3">
      <c r="A36" s="18"/>
      <c r="B36" s="19"/>
      <c r="C36" s="7"/>
      <c r="D36" s="19"/>
      <c r="E36" s="19"/>
      <c r="F36" s="19"/>
      <c r="G36" s="7"/>
      <c r="H36" s="19"/>
      <c r="I36" s="7"/>
    </row>
    <row r="37" spans="1:9" ht="18.75" x14ac:dyDescent="0.3">
      <c r="A37" s="18"/>
      <c r="B37" s="19"/>
      <c r="C37" s="7"/>
      <c r="D37" s="19"/>
      <c r="E37" s="19"/>
      <c r="F37" s="19"/>
      <c r="G37" s="7"/>
      <c r="H37" s="19"/>
      <c r="I37" s="7"/>
    </row>
    <row r="38" spans="1:9" ht="18.75" x14ac:dyDescent="0.3">
      <c r="A38" s="18"/>
      <c r="B38" s="19"/>
      <c r="C38" s="7"/>
      <c r="D38" s="19"/>
      <c r="E38" s="19"/>
      <c r="F38" s="19"/>
      <c r="G38" s="7"/>
      <c r="H38" s="19"/>
      <c r="I38" s="7"/>
    </row>
    <row r="39" spans="1:9" ht="18.75" x14ac:dyDescent="0.3">
      <c r="A39" s="18"/>
      <c r="B39" s="19"/>
      <c r="C39" s="7"/>
      <c r="D39" s="19"/>
      <c r="E39" s="19"/>
      <c r="F39" s="19"/>
      <c r="G39" s="7"/>
      <c r="H39" s="19"/>
      <c r="I39" s="7"/>
    </row>
    <row r="40" spans="1:9" ht="18.75" x14ac:dyDescent="0.3">
      <c r="A40" s="18"/>
      <c r="B40" s="19"/>
      <c r="C40" s="7"/>
      <c r="D40" s="19"/>
      <c r="E40" s="19"/>
      <c r="F40" s="19"/>
      <c r="G40" s="7"/>
      <c r="H40" s="19"/>
      <c r="I40" s="7"/>
    </row>
    <row r="41" spans="1:9" ht="18.75" x14ac:dyDescent="0.3">
      <c r="A41" s="18"/>
      <c r="B41" s="19"/>
      <c r="C41" s="7"/>
      <c r="D41" s="19"/>
      <c r="E41" s="19"/>
      <c r="F41" s="19"/>
      <c r="G41" s="7"/>
      <c r="H41" s="19"/>
      <c r="I41" s="7"/>
    </row>
    <row r="42" spans="1:9" ht="18.75" x14ac:dyDescent="0.3">
      <c r="A42" s="18"/>
      <c r="B42" s="19"/>
      <c r="C42" s="7"/>
      <c r="D42" s="19"/>
      <c r="E42" s="19"/>
      <c r="F42" s="19"/>
      <c r="G42" s="7"/>
      <c r="H42" s="19"/>
      <c r="I42" s="7"/>
    </row>
    <row r="43" spans="1:9" ht="18.75" x14ac:dyDescent="0.3">
      <c r="A43" s="18"/>
      <c r="B43" s="19"/>
      <c r="C43" s="7"/>
      <c r="D43" s="19"/>
      <c r="E43" s="19"/>
      <c r="F43" s="19"/>
      <c r="G43" s="7"/>
      <c r="H43" s="19"/>
      <c r="I43" s="7"/>
    </row>
    <row r="44" spans="1:9" ht="18.75" x14ac:dyDescent="0.3">
      <c r="A44" s="18"/>
      <c r="B44" s="18"/>
      <c r="C44" s="7"/>
      <c r="D44" s="19"/>
      <c r="E44" s="19"/>
      <c r="F44" s="19"/>
      <c r="G44" s="7"/>
      <c r="H44" s="8"/>
      <c r="I44" s="6"/>
    </row>
    <row r="45" spans="1:9" ht="18.75" x14ac:dyDescent="0.3">
      <c r="A45" s="18"/>
      <c r="B45" s="18"/>
      <c r="C45" s="7"/>
      <c r="D45" s="19"/>
      <c r="E45" s="19"/>
      <c r="F45" s="19"/>
      <c r="G45" s="7"/>
      <c r="H45" s="8"/>
      <c r="I45" s="6"/>
    </row>
    <row r="46" spans="1:9" ht="18.75" x14ac:dyDescent="0.3">
      <c r="A46" s="18"/>
      <c r="B46" s="18"/>
      <c r="C46" s="7"/>
      <c r="D46" s="19"/>
      <c r="E46" s="19"/>
      <c r="F46" s="19"/>
      <c r="G46" s="7"/>
      <c r="H46" s="8"/>
      <c r="I46" s="6"/>
    </row>
    <row r="47" spans="1:9" ht="18.75" x14ac:dyDescent="0.3">
      <c r="A47" s="18"/>
      <c r="B47" s="18"/>
      <c r="C47" s="7"/>
      <c r="D47" s="19"/>
      <c r="E47" s="19"/>
      <c r="F47" s="19"/>
      <c r="G47" s="7"/>
      <c r="H47" s="8"/>
      <c r="I47" s="6"/>
    </row>
    <row r="48" spans="1:9" ht="18.75" x14ac:dyDescent="0.3">
      <c r="A48" s="18"/>
      <c r="B48" s="18"/>
      <c r="C48" s="7"/>
      <c r="D48" s="19"/>
      <c r="E48" s="19"/>
      <c r="F48" s="19"/>
      <c r="G48" s="7"/>
      <c r="H48" s="8"/>
      <c r="I48" s="6"/>
    </row>
    <row r="49" spans="1:9" ht="18.75" x14ac:dyDescent="0.3">
      <c r="A49" s="18"/>
      <c r="B49" s="18"/>
      <c r="C49" s="7"/>
      <c r="D49" s="19"/>
      <c r="E49" s="19"/>
      <c r="F49" s="19"/>
      <c r="G49" s="7"/>
      <c r="H49" s="8"/>
      <c r="I49" s="6"/>
    </row>
    <row r="50" spans="1:9" ht="18.75" x14ac:dyDescent="0.3">
      <c r="A50" s="18"/>
      <c r="B50" s="18"/>
      <c r="C50" s="7"/>
      <c r="D50" s="19"/>
      <c r="E50" s="19"/>
      <c r="F50" s="19"/>
      <c r="G50" s="7"/>
      <c r="H50" s="8"/>
      <c r="I50" s="6"/>
    </row>
    <row r="51" spans="1:9" ht="18.75" x14ac:dyDescent="0.3">
      <c r="A51" s="18"/>
      <c r="B51" s="18"/>
      <c r="C51" s="7"/>
      <c r="D51" s="19"/>
      <c r="E51" s="19"/>
      <c r="F51" s="19"/>
      <c r="G51" s="7"/>
      <c r="H51" s="8"/>
      <c r="I51" s="6"/>
    </row>
    <row r="52" spans="1:9" ht="18.75" x14ac:dyDescent="0.3">
      <c r="A52" s="18"/>
      <c r="B52" s="18"/>
      <c r="C52" s="7"/>
      <c r="D52" s="19"/>
      <c r="E52" s="19"/>
      <c r="F52" s="19"/>
      <c r="G52" s="7"/>
      <c r="H52" s="8"/>
      <c r="I52" s="6"/>
    </row>
    <row r="53" spans="1:9" ht="18.75" x14ac:dyDescent="0.3">
      <c r="A53" s="18"/>
      <c r="B53" s="18"/>
      <c r="C53" s="7"/>
      <c r="D53" s="19"/>
      <c r="E53" s="19"/>
      <c r="F53" s="19"/>
      <c r="G53" s="7"/>
      <c r="H53" s="8"/>
      <c r="I53" s="6"/>
    </row>
    <row r="54" spans="1:9" ht="18.75" x14ac:dyDescent="0.3">
      <c r="A54" s="18"/>
      <c r="B54" s="18"/>
      <c r="C54" s="7"/>
      <c r="D54" s="19"/>
      <c r="E54" s="19"/>
      <c r="F54" s="19"/>
      <c r="G54" s="7"/>
      <c r="H54" s="8"/>
      <c r="I54" s="6"/>
    </row>
    <row r="55" spans="1:9" ht="18.75" x14ac:dyDescent="0.3">
      <c r="A55" s="18"/>
      <c r="B55" s="18"/>
      <c r="C55" s="7"/>
      <c r="D55" s="19"/>
      <c r="E55" s="19"/>
      <c r="F55" s="19"/>
      <c r="G55" s="7"/>
      <c r="H55" s="8"/>
      <c r="I55" s="6"/>
    </row>
    <row r="56" spans="1:9" ht="18.75" x14ac:dyDescent="0.3">
      <c r="A56" s="2"/>
      <c r="B56" s="18"/>
      <c r="C56" s="7"/>
      <c r="D56" s="19"/>
      <c r="E56" s="19"/>
      <c r="F56" s="19"/>
      <c r="G56" s="7"/>
      <c r="H56" s="8"/>
      <c r="I56" s="6"/>
    </row>
    <row r="57" spans="1:9" x14ac:dyDescent="0.25">
      <c r="A57" s="2"/>
      <c r="B57" s="2"/>
      <c r="D57" s="5"/>
      <c r="E57" s="5"/>
      <c r="F57" s="5"/>
    </row>
    <row r="58" spans="1:9" x14ac:dyDescent="0.25">
      <c r="A58" s="2"/>
      <c r="B58" s="2"/>
      <c r="D58" s="5"/>
      <c r="E58" s="5"/>
      <c r="F58" s="5"/>
    </row>
    <row r="59" spans="1:9" x14ac:dyDescent="0.25">
      <c r="A59" s="2"/>
      <c r="B59" s="2"/>
      <c r="D59" s="5"/>
      <c r="E59" s="5"/>
      <c r="F59" s="5"/>
    </row>
  </sheetData>
  <mergeCells count="3">
    <mergeCell ref="A2:I2"/>
    <mergeCell ref="A4:I4"/>
    <mergeCell ref="H29:I29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2021-06-28T12:34:22Z</dcterms:modified>
</cp:coreProperties>
</file>